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7" i="1" l="1"/>
  <c r="N15" i="1"/>
  <c r="M15" i="1"/>
  <c r="N14" i="1"/>
  <c r="N17" i="1" s="1"/>
  <c r="M14" i="1"/>
  <c r="M16" i="1" s="1"/>
  <c r="M13" i="1"/>
  <c r="N11" i="1"/>
  <c r="M11" i="1"/>
  <c r="N10" i="1"/>
  <c r="M10" i="1"/>
  <c r="I15" i="1"/>
  <c r="I14" i="1"/>
  <c r="H13" i="1"/>
  <c r="I11" i="1"/>
  <c r="H11" i="1"/>
  <c r="H15" i="1" s="1"/>
  <c r="I10" i="1"/>
  <c r="H10" i="1"/>
  <c r="D10" i="1"/>
  <c r="D11" i="1"/>
  <c r="D14" i="1"/>
  <c r="D17" i="1" s="1"/>
  <c r="D15" i="1"/>
  <c r="M20" i="1" l="1"/>
  <c r="M22" i="1" s="1"/>
  <c r="M18" i="1"/>
  <c r="M19" i="1" s="1"/>
  <c r="N16" i="1"/>
  <c r="I17" i="1"/>
  <c r="I16" i="1"/>
  <c r="H14" i="1"/>
  <c r="D16" i="1"/>
  <c r="D18" i="1" s="1"/>
  <c r="D19" i="1" s="1"/>
  <c r="N18" i="1" l="1"/>
  <c r="N19" i="1" s="1"/>
  <c r="H17" i="1"/>
  <c r="H16" i="1"/>
  <c r="I18" i="1"/>
  <c r="I19" i="1" s="1"/>
  <c r="D20" i="1"/>
  <c r="D22" i="1" s="1"/>
  <c r="C13" i="1"/>
  <c r="C11" i="1"/>
  <c r="C10" i="1"/>
  <c r="N20" i="1" l="1"/>
  <c r="N22" i="1" s="1"/>
  <c r="I20" i="1"/>
  <c r="I22" i="1" s="1"/>
  <c r="H18" i="1"/>
  <c r="H19" i="1" s="1"/>
  <c r="C14" i="1"/>
  <c r="C15" i="1"/>
  <c r="H20" i="1" l="1"/>
  <c r="H22" i="1" s="1"/>
  <c r="C16" i="1"/>
  <c r="C17" i="1"/>
  <c r="C18" i="1" l="1"/>
  <c r="C19" i="1" s="1"/>
  <c r="C20" i="1" s="1"/>
  <c r="C22" i="1" s="1"/>
</calcChain>
</file>

<file path=xl/sharedStrings.xml><?xml version="1.0" encoding="utf-8"?>
<sst xmlns="http://schemas.openxmlformats.org/spreadsheetml/2006/main" count="60" uniqueCount="20">
  <si>
    <t>gC</t>
  </si>
  <si>
    <t>gH</t>
  </si>
  <si>
    <t>gO</t>
  </si>
  <si>
    <t>pk</t>
  </si>
  <si>
    <t>pH2O</t>
  </si>
  <si>
    <t>pH2</t>
  </si>
  <si>
    <t>pсумм</t>
  </si>
  <si>
    <t>А</t>
  </si>
  <si>
    <t>Б</t>
  </si>
  <si>
    <t>1-е приб</t>
  </si>
  <si>
    <t>n-е приб</t>
  </si>
  <si>
    <t>Погрешность %</t>
  </si>
  <si>
    <t>Tож</t>
  </si>
  <si>
    <t>K2a</t>
  </si>
  <si>
    <t>pH2O/pa</t>
  </si>
  <si>
    <t>Y</t>
  </si>
  <si>
    <t>Ф</t>
  </si>
  <si>
    <t>pСO2-1</t>
  </si>
  <si>
    <t>pСO2-2</t>
  </si>
  <si>
    <t>pСO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</si>
</sst>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rgb="FF00B0F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164" fontId="0" fillId="0" borderId="0" xfId="0" applyNumberFormat="1"/>
    <xf numFmtId="1" fontId="0" fillId="0" borderId="0" xfId="0" applyNumberFormat="1"/>
    <xf numFmtId="1" fontId="0" fillId="2" borderId="0" xfId="0" applyNumberFormat="1" applyFill="1"/>
    <xf numFmtId="1" fontId="1" fillId="0" borderId="0" xfId="0" applyNumberFormat="1" applyFont="1"/>
    <xf numFmtId="0" fontId="0" fillId="4" borderId="0" xfId="0" applyFill="1"/>
    <xf numFmtId="0" fontId="0" fillId="5" borderId="0" xfId="0" applyFill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166" fontId="0" fillId="5" borderId="0" xfId="0" applyNumberFormat="1" applyFill="1"/>
    <xf numFmtId="1" fontId="3" fillId="2" borderId="0" xfId="0" applyNumberFormat="1" applyFont="1" applyFill="1"/>
    <xf numFmtId="1" fontId="3" fillId="0" borderId="0" xfId="0" applyNumberFormat="1" applyFont="1"/>
    <xf numFmtId="2" fontId="2" fillId="0" borderId="0" xfId="0" applyNumberFormat="1" applyFont="1"/>
  </cellXfs>
  <cellStyles count="1">
    <cellStyle name="Обычный" xfId="0" builtinId="0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tabSelected="1" zoomScale="74" zoomScaleNormal="74" workbookViewId="0"/>
  </sheetViews>
  <sheetFormatPr defaultRowHeight="15" x14ac:dyDescent="0.25"/>
  <cols>
    <col min="2" max="2" width="15.5703125" bestFit="1" customWidth="1"/>
    <col min="3" max="3" width="12.42578125" customWidth="1"/>
    <col min="4" max="4" width="12.5703125" customWidth="1"/>
    <col min="7" max="7" width="15.5703125" bestFit="1" customWidth="1"/>
    <col min="8" max="8" width="12.42578125" customWidth="1"/>
    <col min="9" max="9" width="12.5703125" customWidth="1"/>
    <col min="12" max="12" width="15.5703125" bestFit="1" customWidth="1"/>
    <col min="13" max="13" width="12.42578125" customWidth="1"/>
    <col min="14" max="14" width="12.5703125" customWidth="1"/>
  </cols>
  <sheetData>
    <row r="2" spans="2:14" x14ac:dyDescent="0.25">
      <c r="B2" s="8" t="s">
        <v>12</v>
      </c>
      <c r="C2" s="8">
        <v>1500</v>
      </c>
      <c r="G2" s="8" t="s">
        <v>12</v>
      </c>
      <c r="H2" s="8">
        <v>1600</v>
      </c>
      <c r="L2" s="8" t="s">
        <v>12</v>
      </c>
      <c r="M2" s="8">
        <v>1700</v>
      </c>
    </row>
    <row r="3" spans="2:14" x14ac:dyDescent="0.25">
      <c r="B3" t="s">
        <v>0</v>
      </c>
      <c r="C3">
        <v>0.23400000000000001</v>
      </c>
      <c r="D3">
        <v>0.23400000000000001</v>
      </c>
      <c r="G3" t="s">
        <v>0</v>
      </c>
      <c r="H3">
        <v>0.23400000000000001</v>
      </c>
      <c r="I3">
        <v>0.23400000000000001</v>
      </c>
      <c r="L3" t="s">
        <v>0</v>
      </c>
      <c r="M3">
        <v>0.23400000000000001</v>
      </c>
      <c r="N3">
        <v>0.23400000000000001</v>
      </c>
    </row>
    <row r="4" spans="2:14" x14ac:dyDescent="0.25">
      <c r="B4" t="s">
        <v>1</v>
      </c>
      <c r="C4">
        <v>3.5999999999999997E-2</v>
      </c>
      <c r="D4">
        <v>3.5999999999999997E-2</v>
      </c>
      <c r="G4" t="s">
        <v>1</v>
      </c>
      <c r="H4">
        <v>3.5999999999999997E-2</v>
      </c>
      <c r="I4">
        <v>3.5999999999999997E-2</v>
      </c>
      <c r="L4" t="s">
        <v>1</v>
      </c>
      <c r="M4">
        <v>3.5999999999999997E-2</v>
      </c>
      <c r="N4">
        <v>3.5999999999999997E-2</v>
      </c>
    </row>
    <row r="5" spans="2:14" x14ac:dyDescent="0.25">
      <c r="B5" t="s">
        <v>2</v>
      </c>
      <c r="C5">
        <v>0.73</v>
      </c>
      <c r="D5">
        <v>0.73</v>
      </c>
      <c r="G5" t="s">
        <v>2</v>
      </c>
      <c r="H5">
        <v>0.73</v>
      </c>
      <c r="I5">
        <v>0.73</v>
      </c>
      <c r="L5" t="s">
        <v>2</v>
      </c>
      <c r="M5">
        <v>0.73</v>
      </c>
      <c r="N5">
        <v>0.73</v>
      </c>
    </row>
    <row r="6" spans="2:14" x14ac:dyDescent="0.25">
      <c r="B6" t="s">
        <v>3</v>
      </c>
      <c r="C6" s="1">
        <v>8000</v>
      </c>
      <c r="D6" s="1">
        <v>8000</v>
      </c>
      <c r="G6" t="s">
        <v>3</v>
      </c>
      <c r="H6" s="1">
        <v>8000</v>
      </c>
      <c r="I6" s="1">
        <v>8000</v>
      </c>
      <c r="L6" t="s">
        <v>3</v>
      </c>
      <c r="M6" s="1">
        <v>8000</v>
      </c>
      <c r="N6" s="1">
        <v>8000</v>
      </c>
    </row>
    <row r="7" spans="2:14" x14ac:dyDescent="0.25">
      <c r="B7" t="s">
        <v>13</v>
      </c>
      <c r="C7">
        <v>2.6989999999999998</v>
      </c>
      <c r="D7">
        <v>2.6989999999999998</v>
      </c>
      <c r="G7" t="s">
        <v>13</v>
      </c>
      <c r="H7">
        <v>3.1349999999999998</v>
      </c>
      <c r="I7">
        <v>3.1349999999999998</v>
      </c>
      <c r="L7" t="s">
        <v>13</v>
      </c>
      <c r="M7">
        <v>3.5550000000000002</v>
      </c>
      <c r="N7">
        <v>3.5550000000000002</v>
      </c>
    </row>
    <row r="9" spans="2:14" x14ac:dyDescent="0.25">
      <c r="C9" s="3" t="s">
        <v>9</v>
      </c>
      <c r="D9" s="3" t="s">
        <v>10</v>
      </c>
      <c r="H9" s="3" t="s">
        <v>9</v>
      </c>
      <c r="I9" s="3" t="s">
        <v>10</v>
      </c>
      <c r="M9" s="3" t="s">
        <v>9</v>
      </c>
      <c r="N9" s="3" t="s">
        <v>10</v>
      </c>
    </row>
    <row r="10" spans="2:14" x14ac:dyDescent="0.25">
      <c r="B10" t="s">
        <v>7</v>
      </c>
      <c r="C10" s="4">
        <f>3*C5/(4*C3)</f>
        <v>2.3397435897435894</v>
      </c>
      <c r="D10" s="4">
        <f>3*D5/(4*D3)</f>
        <v>2.3397435897435894</v>
      </c>
      <c r="G10" t="s">
        <v>7</v>
      </c>
      <c r="H10" s="4">
        <f>3*H5/(4*H3)</f>
        <v>2.3397435897435894</v>
      </c>
      <c r="I10" s="4">
        <f>3*I5/(4*I3)</f>
        <v>2.3397435897435894</v>
      </c>
      <c r="L10" t="s">
        <v>7</v>
      </c>
      <c r="M10" s="4">
        <f>3*M5/(4*M3)</f>
        <v>2.3397435897435894</v>
      </c>
      <c r="N10" s="4">
        <f>3*N5/(4*N3)</f>
        <v>2.3397435897435894</v>
      </c>
    </row>
    <row r="11" spans="2:14" x14ac:dyDescent="0.25">
      <c r="B11" t="s">
        <v>8</v>
      </c>
      <c r="C11" s="4">
        <f>C5/(16*C4)</f>
        <v>1.2673611111111112</v>
      </c>
      <c r="D11" s="4">
        <f>D5/(16*D4)</f>
        <v>1.2673611111111112</v>
      </c>
      <c r="G11" t="s">
        <v>8</v>
      </c>
      <c r="H11" s="4">
        <f>H5/(16*H4)</f>
        <v>1.2673611111111112</v>
      </c>
      <c r="I11" s="4">
        <f>I5/(16*I4)</f>
        <v>1.2673611111111112</v>
      </c>
      <c r="L11" t="s">
        <v>8</v>
      </c>
      <c r="M11" s="4">
        <f>M5/(16*M4)</f>
        <v>1.2673611111111112</v>
      </c>
      <c r="N11" s="4">
        <f>N5/(16*N4)</f>
        <v>1.2673611111111112</v>
      </c>
    </row>
    <row r="12" spans="2:14" s="9" customFormat="1" x14ac:dyDescent="0.25">
      <c r="B12" s="9" t="s">
        <v>14</v>
      </c>
      <c r="C12" s="13">
        <v>0.39500000000000002</v>
      </c>
      <c r="D12" s="13"/>
      <c r="G12" s="9" t="s">
        <v>14</v>
      </c>
      <c r="H12" s="13">
        <v>0.39500000000000002</v>
      </c>
      <c r="I12" s="13"/>
      <c r="L12" s="9" t="s">
        <v>14</v>
      </c>
      <c r="M12" s="13">
        <v>0.39500000000000002</v>
      </c>
      <c r="N12" s="13"/>
    </row>
    <row r="13" spans="2:14" x14ac:dyDescent="0.25">
      <c r="B13" s="2" t="s">
        <v>4</v>
      </c>
      <c r="C13" s="6">
        <f>C12*C6</f>
        <v>3160</v>
      </c>
      <c r="D13" s="14">
        <v>3007</v>
      </c>
      <c r="G13" s="2" t="s">
        <v>4</v>
      </c>
      <c r="H13" s="6">
        <f>H12*H6</f>
        <v>3160</v>
      </c>
      <c r="I13" s="14">
        <v>3119</v>
      </c>
      <c r="L13" s="2" t="s">
        <v>4</v>
      </c>
      <c r="M13" s="6">
        <f>M12*M6</f>
        <v>3160</v>
      </c>
      <c r="N13" s="14">
        <v>3202</v>
      </c>
    </row>
    <row r="14" spans="2:14" x14ac:dyDescent="0.25">
      <c r="B14" t="s">
        <v>15</v>
      </c>
      <c r="C14" s="10">
        <f>C13*(C11*(C10-2)/C7+2*C11*(1-C10)+C10)/C10</f>
        <v>-1210.9284302828212</v>
      </c>
      <c r="D14" s="10">
        <f>D13*(D11*(D10-2)/D7+2*D11*(1-D10)+D10)/D10</f>
        <v>-1152.2980347659632</v>
      </c>
      <c r="G14" t="s">
        <v>15</v>
      </c>
      <c r="H14" s="10">
        <f>H13*(H11*(H10-2)/H7+2*H11*(1-H10)+H10)/H10</f>
        <v>-1240.8935849725324</v>
      </c>
      <c r="I14" s="10">
        <f>I13*(I11*(I10-2)/I7+2*I11*(1-I10)+I10)/I10</f>
        <v>-1224.7933833953571</v>
      </c>
      <c r="L14" t="s">
        <v>15</v>
      </c>
      <c r="M14" s="10">
        <f>M13*(M11*(M10-2)/M7+2*M11*(1-M10)+M10)/M10</f>
        <v>-1262.808641975309</v>
      </c>
      <c r="N14" s="10">
        <f>N13*(N11*(N10-2)/N7+2*N11*(1-N10)+N10)/N10</f>
        <v>-1279.5928074699175</v>
      </c>
    </row>
    <row r="15" spans="2:14" x14ac:dyDescent="0.25">
      <c r="B15" t="s">
        <v>16</v>
      </c>
      <c r="C15" s="11">
        <f>C11*C13/(C7*C10)</f>
        <v>634.18550080276668</v>
      </c>
      <c r="D15" s="11">
        <f>D11*D13/(D7*D10)</f>
        <v>603.47968383351872</v>
      </c>
      <c r="G15" t="s">
        <v>16</v>
      </c>
      <c r="H15" s="11">
        <f>H11*H13/(H7*H10)</f>
        <v>545.98617756512499</v>
      </c>
      <c r="I15" s="11">
        <f>I11*I13/(I7*I10)</f>
        <v>538.90217969165349</v>
      </c>
      <c r="L15" t="s">
        <v>16</v>
      </c>
      <c r="M15" s="11">
        <f>M11*M13/(M7*M10)</f>
        <v>481.48148148148152</v>
      </c>
      <c r="N15" s="11">
        <f>N11*N13/(N7*N10)</f>
        <v>487.88091889357719</v>
      </c>
    </row>
    <row r="16" spans="2:14" x14ac:dyDescent="0.25">
      <c r="B16" s="2" t="s">
        <v>17</v>
      </c>
      <c r="C16" s="5">
        <f>(-C14+SQRT(C14^2-4*C15))/2</f>
        <v>1210.4044851813555</v>
      </c>
      <c r="D16" s="15">
        <f>(-D14+SQRT(D14^2-4*D15))/2</f>
        <v>1151.774078119171</v>
      </c>
      <c r="G16" s="2" t="s">
        <v>17</v>
      </c>
      <c r="H16" s="5">
        <f>(-H14+SQRT(H14^2-4*H15))/2</f>
        <v>1240.453434490149</v>
      </c>
      <c r="I16" s="15">
        <f>(-I14+SQRT(I14^2-4*I15))/2</f>
        <v>1224.3532308592189</v>
      </c>
      <c r="L16" s="2" t="s">
        <v>17</v>
      </c>
      <c r="M16" s="5">
        <f>(-M14+SQRT(M14^2-4*M15))/2</f>
        <v>1262.4272485270581</v>
      </c>
      <c r="N16" s="15">
        <f>(-N14+SQRT(N14^2-4*N15))/2</f>
        <v>1279.2114155334721</v>
      </c>
    </row>
    <row r="17" spans="2:14" x14ac:dyDescent="0.25">
      <c r="B17" t="s">
        <v>18</v>
      </c>
      <c r="C17" s="11">
        <f>(-C14-SQRT(C14^2-4*C15))/2</f>
        <v>0.52394510146564244</v>
      </c>
      <c r="D17" s="11">
        <f>(-D14-SQRT(D14^2-4*D15))/2</f>
        <v>0.52395664679227139</v>
      </c>
      <c r="G17" t="s">
        <v>18</v>
      </c>
      <c r="H17" s="11">
        <f>(-H14-SQRT(H14^2-4*H15))/2</f>
        <v>0.44015048238350118</v>
      </c>
      <c r="I17" s="11">
        <f>(-I14-SQRT(I14^2-4*I15))/2</f>
        <v>0.4401525361381573</v>
      </c>
      <c r="L17" t="s">
        <v>18</v>
      </c>
      <c r="M17" s="11">
        <f>(-M14-SQRT(M14^2-4*M15))/2</f>
        <v>0.38139344825083299</v>
      </c>
      <c r="N17" s="11">
        <f>(-N14-SQRT(N14^2-4*N15))/2</f>
        <v>0.3813919364455387</v>
      </c>
    </row>
    <row r="18" spans="2:14" x14ac:dyDescent="0.25">
      <c r="B18" s="2" t="s">
        <v>19</v>
      </c>
      <c r="C18" s="5">
        <f>(C13-C16*(C10-2))/(C10-1)</f>
        <v>2051.7156090209965</v>
      </c>
      <c r="D18" s="15">
        <f>(D13-D16*(D10-2))/(D10-1)</f>
        <v>1952.3826500463354</v>
      </c>
      <c r="G18" s="2" t="s">
        <v>19</v>
      </c>
      <c r="H18" s="5">
        <f>(H13-H16*(H10-2))/(H10-1)</f>
        <v>2044.0955405359919</v>
      </c>
      <c r="I18" s="15">
        <f>(I13-I16*(I10-2))/(I10-1)</f>
        <v>2017.5754964806772</v>
      </c>
      <c r="L18" s="2" t="s">
        <v>19</v>
      </c>
      <c r="M18" s="5">
        <f>(M13-M16*(M10-2))/(M10-1)</f>
        <v>2038.5232336271106</v>
      </c>
      <c r="N18" s="15">
        <f>(N13-N16*(N10-2))/(N10-1)</f>
        <v>2065.6162439077807</v>
      </c>
    </row>
    <row r="19" spans="2:14" x14ac:dyDescent="0.25">
      <c r="B19" s="2" t="s">
        <v>5</v>
      </c>
      <c r="C19" s="5">
        <f>C18*C13/(C7*C16)</f>
        <v>1984.5901715945868</v>
      </c>
      <c r="D19" s="15">
        <f>D18*D13/(D7*D16)</f>
        <v>1888.5486767512275</v>
      </c>
      <c r="G19" s="2" t="s">
        <v>5</v>
      </c>
      <c r="H19" s="5">
        <f>H18*H13/(H7*H16)</f>
        <v>1661.0024089936715</v>
      </c>
      <c r="I19" s="15">
        <f>I18*I13/(I7*I16)</f>
        <v>1639.460255309921</v>
      </c>
      <c r="L19" s="2" t="s">
        <v>5</v>
      </c>
      <c r="M19" s="5">
        <f>M18*M13/(M7*M16)</f>
        <v>1435.3465946074668</v>
      </c>
      <c r="N19" s="15">
        <f>N18*N13/(N7*N16)</f>
        <v>1454.4173154782643</v>
      </c>
    </row>
    <row r="20" spans="2:14" x14ac:dyDescent="0.25">
      <c r="B20" t="s">
        <v>6</v>
      </c>
      <c r="C20" s="7">
        <f>C13+C16+C18+C19</f>
        <v>8406.710265796939</v>
      </c>
      <c r="D20" s="7">
        <f>D13+D16+D18+D19</f>
        <v>7999.7054049167346</v>
      </c>
      <c r="G20" t="s">
        <v>6</v>
      </c>
      <c r="H20" s="7">
        <f>H13+H16+H18+H19</f>
        <v>8105.5513840198128</v>
      </c>
      <c r="I20" s="7">
        <f>I13+I16+I18+I19</f>
        <v>8000.3889826498171</v>
      </c>
      <c r="L20" t="s">
        <v>6</v>
      </c>
      <c r="M20" s="7">
        <f>M13+M16+M18+M19</f>
        <v>7896.2970767616353</v>
      </c>
      <c r="N20" s="7">
        <f>N13+N16+N18+N19</f>
        <v>8001.2449749195166</v>
      </c>
    </row>
    <row r="21" spans="2:14" x14ac:dyDescent="0.25">
      <c r="C21" s="7"/>
      <c r="D21" s="7"/>
      <c r="H21" s="7"/>
      <c r="I21" s="7"/>
      <c r="M21" s="7"/>
      <c r="N21" s="7"/>
    </row>
    <row r="22" spans="2:14" x14ac:dyDescent="0.25">
      <c r="B22" s="2" t="s">
        <v>11</v>
      </c>
      <c r="C22" s="12">
        <f>(C6-C20)*100/C6</f>
        <v>-5.0838783224617377</v>
      </c>
      <c r="D22" s="16">
        <f>(D6-D20)*100/D6</f>
        <v>3.6824385408181113E-3</v>
      </c>
      <c r="G22" s="2" t="s">
        <v>11</v>
      </c>
      <c r="H22" s="12">
        <f>(H6-H20)*100/H6</f>
        <v>-1.3193923002476595</v>
      </c>
      <c r="I22" s="16">
        <f>(I6-I20)*100/I6</f>
        <v>-4.8622831227135063E-3</v>
      </c>
      <c r="L22" s="2" t="s">
        <v>11</v>
      </c>
      <c r="M22" s="12">
        <f>(M6-M20)*100/M6</f>
        <v>1.2962865404795594</v>
      </c>
      <c r="N22" s="16">
        <f>(N6-N20)*100/N6</f>
        <v>-1.5562186493957597E-2</v>
      </c>
    </row>
    <row r="23" spans="2:14" x14ac:dyDescent="0.25">
      <c r="C23" s="1"/>
      <c r="D23" s="1"/>
      <c r="H23" s="1"/>
      <c r="I23" s="1"/>
      <c r="M23" s="1"/>
      <c r="N23" s="1"/>
    </row>
  </sheetData>
  <conditionalFormatting sqref="B24:D29">
    <cfRule type="cellIs" dxfId="4" priority="11" operator="notBetween">
      <formula>-0.02</formula>
      <formula>0.02</formula>
    </cfRule>
  </conditionalFormatting>
  <conditionalFormatting sqref="G24:I29">
    <cfRule type="cellIs" dxfId="3" priority="4" operator="notBetween">
      <formula>-0.02</formula>
      <formula>0.02</formula>
    </cfRule>
  </conditionalFormatting>
  <conditionalFormatting sqref="L24:N29">
    <cfRule type="cellIs" dxfId="2" priority="3" operator="notBetween">
      <formula>-0.02</formula>
      <formula>0.02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2016-01-07T19:02:35Z</dcterms:modified>
</cp:coreProperties>
</file>